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ktek\Illegál\Jogi doksik\"/>
    </mc:Choice>
  </mc:AlternateContent>
  <xr:revisionPtr revIDLastSave="0" documentId="13_ncr:1_{B80D1FF4-BB3B-4021-88D5-59AFC137E2BE}" xr6:coauthVersionLast="47" xr6:coauthVersionMax="47" xr10:uidLastSave="{00000000-0000-0000-0000-000000000000}"/>
  <bookViews>
    <workbookView xWindow="-108" yWindow="-108" windowWidth="30936" windowHeight="16776" xr2:uid="{1E641B65-BD6C-4301-8765-80B827C2DBCA}"/>
  </bookViews>
  <sheets>
    <sheet name="Munka1" sheetId="1" r:id="rId1"/>
    <sheet name="feltétel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3" l="1"/>
  <c r="E42" i="3"/>
  <c r="E43" i="3"/>
  <c r="E44" i="3"/>
  <c r="E45" i="3"/>
  <c r="E46" i="3"/>
  <c r="E39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5" i="3"/>
  <c r="E6" i="3"/>
  <c r="E7" i="3"/>
  <c r="F46" i="3"/>
  <c r="G46" i="3"/>
  <c r="F47" i="3"/>
  <c r="F42" i="3"/>
  <c r="G42" i="3"/>
  <c r="F43" i="3"/>
  <c r="G43" i="3"/>
  <c r="F44" i="3"/>
  <c r="G44" i="3"/>
  <c r="F45" i="3"/>
  <c r="G45" i="3"/>
  <c r="F5" i="3"/>
  <c r="G5" i="3"/>
  <c r="F6" i="3"/>
  <c r="G6" i="3"/>
  <c r="F7" i="3"/>
  <c r="G7" i="3"/>
  <c r="F8" i="3"/>
  <c r="F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F41" i="3"/>
  <c r="G41" i="3"/>
  <c r="G2" i="3"/>
  <c r="F2" i="3"/>
  <c r="C9" i="3"/>
  <c r="F6" i="1"/>
  <c r="F42" i="1"/>
  <c r="G40" i="3" s="1"/>
  <c r="F27" i="1"/>
  <c r="G25" i="3" s="1"/>
  <c r="F11" i="1"/>
  <c r="G9" i="3" s="1"/>
  <c r="F10" i="1" l="1"/>
  <c r="C5" i="3" s="1"/>
  <c r="P9" i="3"/>
  <c r="F49" i="1" l="1"/>
  <c r="G8" i="3"/>
  <c r="C7" i="3"/>
  <c r="C4" i="3"/>
  <c r="C8" i="3" l="1"/>
  <c r="G47" i="3" l="1"/>
  <c r="H17" i="3" s="1"/>
  <c r="C6" i="3"/>
  <c r="C13" i="3"/>
  <c r="C15" i="3"/>
  <c r="C16" i="3"/>
  <c r="C14" i="3"/>
  <c r="C2" i="3"/>
  <c r="C3" i="3"/>
  <c r="H32" i="3" l="1"/>
  <c r="H45" i="3"/>
  <c r="H33" i="3"/>
  <c r="H11" i="3"/>
  <c r="H19" i="3"/>
  <c r="H7" i="3"/>
  <c r="H41" i="3"/>
  <c r="H34" i="3"/>
  <c r="H12" i="3"/>
  <c r="H20" i="3"/>
  <c r="H5" i="3"/>
  <c r="H28" i="3"/>
  <c r="H36" i="3"/>
  <c r="H14" i="3"/>
  <c r="H22" i="3"/>
  <c r="H46" i="3"/>
  <c r="H29" i="3"/>
  <c r="H37" i="3"/>
  <c r="H15" i="3"/>
  <c r="H23" i="3"/>
  <c r="H42" i="3"/>
  <c r="H38" i="3"/>
  <c r="H24" i="3"/>
  <c r="H31" i="3"/>
  <c r="H44" i="3"/>
  <c r="H18" i="3"/>
  <c r="H27" i="3"/>
  <c r="H35" i="3"/>
  <c r="H13" i="3"/>
  <c r="H21" i="3"/>
  <c r="H30" i="3"/>
  <c r="H16" i="3"/>
  <c r="H43" i="3"/>
  <c r="H39" i="3"/>
  <c r="H10" i="3"/>
  <c r="H26" i="3"/>
  <c r="H6" i="3"/>
</calcChain>
</file>

<file path=xl/sharedStrings.xml><?xml version="1.0" encoding="utf-8"?>
<sst xmlns="http://schemas.openxmlformats.org/spreadsheetml/2006/main" count="134" uniqueCount="62">
  <si>
    <t>Alfeladatok</t>
  </si>
  <si>
    <t>hulladék elszállítása</t>
  </si>
  <si>
    <t>Bérköltség, egyéb személyi jellegű kifizetések</t>
  </si>
  <si>
    <t>Munkaadókat terhelő járulékok és szociális hozzájárulási adó</t>
  </si>
  <si>
    <t>Anyagköltség</t>
  </si>
  <si>
    <t>Igénybe vett szolgáltatás</t>
  </si>
  <si>
    <t>Egyéb szolgáltatás</t>
  </si>
  <si>
    <t>Összeg</t>
  </si>
  <si>
    <t>Önkormányzat</t>
  </si>
  <si>
    <t>Költségkategória
(értékkészlet választós)</t>
  </si>
  <si>
    <t>Költség megnevezése
 (Szabadon tölthető)</t>
  </si>
  <si>
    <t xml:space="preserve"> (Szabadon tölthető)</t>
  </si>
  <si>
    <t>Feladatok
(fix, de bővíthető sorokkal)</t>
  </si>
  <si>
    <t>jogellenesen elhelyezett vagy elhagyott hulladék felszámolása</t>
  </si>
  <si>
    <t xml:space="preserve">Ingatlanvédelmi rendszerek támogatása </t>
  </si>
  <si>
    <t>Kisértékü eszköz beszerzés</t>
  </si>
  <si>
    <t>Hatósági díj</t>
  </si>
  <si>
    <t>Hulladék válogatás</t>
  </si>
  <si>
    <t>Hulladék örzés/védés</t>
  </si>
  <si>
    <t>Hulladék tárolási díj</t>
  </si>
  <si>
    <t>Projektadminisztráció/koordináció</t>
  </si>
  <si>
    <t>Hulladék összegyűjtése</t>
  </si>
  <si>
    <t>Eszköz bérleti díj</t>
  </si>
  <si>
    <t>Egyéb</t>
  </si>
  <si>
    <t>Vállalkozó díja</t>
  </si>
  <si>
    <t xml:space="preserve">Bérköltség </t>
  </si>
  <si>
    <t>Bérjárulék</t>
  </si>
  <si>
    <t>Vállalkozói díj</t>
  </si>
  <si>
    <t>Ingatlanvédelmi rendszerek kiépítése</t>
  </si>
  <si>
    <t>Eszközbeszerzés</t>
  </si>
  <si>
    <t>Beruházás</t>
  </si>
  <si>
    <t>Üzemeltetési díj</t>
  </si>
  <si>
    <t>Projektadminisztráció / koordináció</t>
  </si>
  <si>
    <t>jogellenesen elhelyezett vagy elhagyott hulladék felszámolása költségsor max. 25%-a</t>
  </si>
  <si>
    <t>A költségsor értéke/ elszállított mennyiség =max 45.000 Ft/m3</t>
  </si>
  <si>
    <t>Csak önkormányzat vagy egyházi jogi személy</t>
  </si>
  <si>
    <t>Ha a támogatást igénylő egyházi jogi személy: max 50 Mó Ft</t>
  </si>
  <si>
    <t>Ha a támogatást igénylő civil szervezet: max 35 Mó Ft</t>
  </si>
  <si>
    <t>Ha a támogatást igénylő gazdálkodó szervezet: max 30 Mó Ft</t>
  </si>
  <si>
    <t>Ha a támogatást igénylő önkormányzat: max 75 Mó Ft</t>
  </si>
  <si>
    <t>Teljes ktg max 2,5 %-a, max 1 Mó Ft</t>
  </si>
  <si>
    <t>Teljes ktg max 40 %-a</t>
  </si>
  <si>
    <t>Hulladék elszállítása, kezelés</t>
  </si>
  <si>
    <t>Hulladék ártalmatlanítási díj</t>
  </si>
  <si>
    <t>Lista</t>
  </si>
  <si>
    <t>Egyházi jogi személy</t>
  </si>
  <si>
    <t>Civil szervezet</t>
  </si>
  <si>
    <t>Gazdálkodó szervezet</t>
  </si>
  <si>
    <t>Pályázó neve</t>
  </si>
  <si>
    <t>Pályázó típusa</t>
  </si>
  <si>
    <r>
      <t>Elszállítandó mennyiség (m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)</t>
    </r>
  </si>
  <si>
    <t>Jogellenesen elhelyezett vagy elhagyott hulladék felszámolása</t>
  </si>
  <si>
    <t>Teljes költség összesen</t>
  </si>
  <si>
    <t>Megjegyzés</t>
  </si>
  <si>
    <t>Projektadminisztráció</t>
  </si>
  <si>
    <t>Teljes költség</t>
  </si>
  <si>
    <t>Pályázó adószáma</t>
  </si>
  <si>
    <t>Szabadon tölthető/átírható</t>
  </si>
  <si>
    <t>Ellenőrző oszlop</t>
  </si>
  <si>
    <t>F11 nem lehet nagyobb, mint az F10 cella értéke</t>
  </si>
  <si>
    <t>Bérjárulék az max a bérköltség 13%-a lehet</t>
  </si>
  <si>
    <t>Ellenőrzés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</si>
</sst>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2" fillId="0" borderId="1" xfId="2" applyNumberFormat="1" applyFont="1" applyBorder="1" applyAlignment="1" applyProtection="1">
      <alignment vertical="center" wrapText="1"/>
      <protection locked="0"/>
    </xf>
    <xf numFmtId="164" fontId="6" fillId="0" borderId="1" xfId="2" applyNumberFormat="1" applyFont="1" applyBorder="1" applyAlignment="1" applyProtection="1">
      <alignment vertical="center" wrapText="1"/>
      <protection locked="0"/>
    </xf>
    <xf numFmtId="16" fontId="0" fillId="0" borderId="0" xfId="0" applyNumberFormat="1" applyProtection="1">
      <protection locked="0"/>
    </xf>
    <xf numFmtId="164" fontId="0" fillId="0" borderId="0" xfId="2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4" fontId="2" fillId="2" borderId="1" xfId="2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0" fontId="2" fillId="0" borderId="1" xfId="0" applyFont="1" applyBorder="1" applyAlignment="1">
      <alignment vertical="center"/>
    </xf>
    <xf numFmtId="0" fontId="6" fillId="0" borderId="1" xfId="0" applyFont="1" applyBorder="1" applyProtection="1">
      <protection locked="0"/>
    </xf>
    <xf numFmtId="0" fontId="0" fillId="0" borderId="0" xfId="0" applyAlignment="1">
      <alignment wrapText="1"/>
    </xf>
    <xf numFmtId="0" fontId="0" fillId="4" borderId="0" xfId="0" applyFill="1"/>
    <xf numFmtId="0" fontId="0" fillId="0" borderId="1" xfId="0" applyBorder="1" applyAlignment="1">
      <alignment wrapText="1"/>
    </xf>
    <xf numFmtId="0" fontId="0" fillId="0" borderId="1" xfId="0" applyBorder="1"/>
    <xf numFmtId="9" fontId="0" fillId="0" borderId="1" xfId="3" applyFont="1" applyBorder="1" applyProtection="1"/>
    <xf numFmtId="0" fontId="0" fillId="0" borderId="2" xfId="0" applyBorder="1"/>
    <xf numFmtId="0" fontId="0" fillId="0" borderId="2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4">
    <cellStyle name="Ezres" xfId="2" builtinId="3"/>
    <cellStyle name="Normál" xfId="0" builtinId="0"/>
    <cellStyle name="Normál 2" xfId="1" xr:uid="{068A2A71-4E95-4142-BFB1-18D85F4DB48C}"/>
    <cellStyle name="Százalék" xfId="3" builtinId="5"/>
  </cellStyles>
  <dxfs count="22">
    <dxf>
      <font>
        <color theme="9" tint="0.59996337778862885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darkHorizontal">
          <bgColor theme="0" tint="-0.24994659260841701"/>
        </patternFill>
      </fill>
    </dxf>
    <dxf>
      <fill>
        <patternFill patternType="darkHorizontal"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C5413-BD1C-4D21-A55A-B0BF968B1508}">
  <sheetPr>
    <pageSetUpPr fitToPage="1"/>
  </sheetPr>
  <dimension ref="A1:H91"/>
  <sheetViews>
    <sheetView showGridLines="0" tabSelected="1" view="pageLayout" zoomScale="85" zoomScaleNormal="70" zoomScalePageLayoutView="85" workbookViewId="0">
      <selection activeCell="B53" sqref="B53"/>
    </sheetView>
  </sheetViews>
  <sheetFormatPr defaultRowHeight="14.4" x14ac:dyDescent="0.3"/>
  <cols>
    <col min="1" max="1" width="2" style="1" bestFit="1" customWidth="1"/>
    <col min="2" max="2" width="26.5546875" style="1" customWidth="1"/>
    <col min="3" max="3" width="34.88671875" style="1" bestFit="1" customWidth="1"/>
    <col min="4" max="4" width="56" style="1" bestFit="1" customWidth="1"/>
    <col min="5" max="5" width="26.21875" style="1" customWidth="1"/>
    <col min="6" max="7" width="24.33203125" style="2" customWidth="1"/>
    <col min="8" max="8" width="9.109375" style="3"/>
    <col min="9" max="16384" width="8.88671875" style="1"/>
  </cols>
  <sheetData>
    <row r="1" spans="1:7" x14ac:dyDescent="0.3">
      <c r="B1" s="14"/>
      <c r="C1" s="14" t="s">
        <v>49</v>
      </c>
      <c r="D1" s="14" t="s">
        <v>48</v>
      </c>
      <c r="E1" s="14" t="s">
        <v>56</v>
      </c>
    </row>
    <row r="2" spans="1:7" x14ac:dyDescent="0.3">
      <c r="B2" s="4"/>
      <c r="C2" s="5"/>
      <c r="D2" s="4"/>
      <c r="E2" s="4"/>
    </row>
    <row r="3" spans="1:7" ht="16.2" x14ac:dyDescent="0.3">
      <c r="B3" s="15" t="s">
        <v>50</v>
      </c>
      <c r="C3" s="4"/>
      <c r="D3" s="4"/>
      <c r="E3" s="4"/>
    </row>
    <row r="4" spans="1:7" ht="15" customHeight="1" x14ac:dyDescent="0.3">
      <c r="B4" s="35" t="s">
        <v>12</v>
      </c>
      <c r="C4" s="16" t="s">
        <v>0</v>
      </c>
      <c r="D4" s="35" t="s">
        <v>9</v>
      </c>
      <c r="E4" s="35" t="s">
        <v>10</v>
      </c>
      <c r="F4" s="35" t="s">
        <v>7</v>
      </c>
      <c r="G4" s="35" t="s">
        <v>53</v>
      </c>
    </row>
    <row r="5" spans="1:7" x14ac:dyDescent="0.3">
      <c r="B5" s="37"/>
      <c r="C5" s="17" t="s">
        <v>11</v>
      </c>
      <c r="D5" s="35"/>
      <c r="E5" s="35"/>
      <c r="F5" s="35"/>
      <c r="G5" s="35"/>
    </row>
    <row r="6" spans="1:7" ht="28.8" x14ac:dyDescent="0.3">
      <c r="B6" s="18" t="s">
        <v>32</v>
      </c>
      <c r="C6" s="19"/>
      <c r="D6" s="19"/>
      <c r="E6" s="19"/>
      <c r="F6" s="20">
        <f>SUM(F7:F9)</f>
        <v>0</v>
      </c>
      <c r="G6" s="20"/>
    </row>
    <row r="7" spans="1:7" x14ac:dyDescent="0.3">
      <c r="B7" s="6"/>
      <c r="C7" s="26" t="s">
        <v>20</v>
      </c>
      <c r="D7" s="26" t="s">
        <v>2</v>
      </c>
      <c r="E7" s="26" t="s">
        <v>25</v>
      </c>
      <c r="F7" s="8"/>
      <c r="G7" s="8"/>
    </row>
    <row r="8" spans="1:7" ht="15" customHeight="1" x14ac:dyDescent="0.3">
      <c r="B8" s="6"/>
      <c r="C8" s="26" t="s">
        <v>20</v>
      </c>
      <c r="D8" s="26" t="s">
        <v>3</v>
      </c>
      <c r="E8" s="26" t="s">
        <v>26</v>
      </c>
      <c r="F8" s="8"/>
      <c r="G8" s="8"/>
    </row>
    <row r="9" spans="1:7" x14ac:dyDescent="0.3">
      <c r="B9" s="7"/>
      <c r="C9" s="26" t="s">
        <v>20</v>
      </c>
      <c r="D9" s="26" t="s">
        <v>5</v>
      </c>
      <c r="E9" s="26" t="s">
        <v>27</v>
      </c>
      <c r="F9" s="9"/>
      <c r="G9" s="8"/>
    </row>
    <row r="10" spans="1:7" ht="43.2" x14ac:dyDescent="0.3">
      <c r="B10" s="18" t="s">
        <v>51</v>
      </c>
      <c r="C10" s="21"/>
      <c r="D10" s="21"/>
      <c r="E10" s="21"/>
      <c r="F10" s="20">
        <f>+F11+F27</f>
        <v>0</v>
      </c>
      <c r="G10" s="20"/>
    </row>
    <row r="11" spans="1:7" x14ac:dyDescent="0.3">
      <c r="B11" s="18"/>
      <c r="C11" s="21" t="s">
        <v>21</v>
      </c>
      <c r="D11" s="21"/>
      <c r="E11" s="21"/>
      <c r="F11" s="20">
        <f>+F12+F13+F14+F15+F16+F17+F18+F22+F19+F20+F21+F23+F24+F25+F26</f>
        <v>0</v>
      </c>
      <c r="G11" s="20"/>
    </row>
    <row r="12" spans="1:7" x14ac:dyDescent="0.3">
      <c r="A12" s="10"/>
      <c r="B12" s="7"/>
      <c r="C12" s="26" t="s">
        <v>21</v>
      </c>
      <c r="D12" s="26" t="s">
        <v>4</v>
      </c>
      <c r="E12" s="26" t="s">
        <v>15</v>
      </c>
      <c r="F12" s="8"/>
      <c r="G12" s="8"/>
    </row>
    <row r="13" spans="1:7" x14ac:dyDescent="0.3">
      <c r="A13" s="10"/>
      <c r="B13" s="7"/>
      <c r="C13" s="26" t="s">
        <v>21</v>
      </c>
      <c r="D13" s="26" t="s">
        <v>5</v>
      </c>
      <c r="E13" s="26" t="s">
        <v>24</v>
      </c>
      <c r="F13" s="8"/>
      <c r="G13" s="8"/>
    </row>
    <row r="14" spans="1:7" x14ac:dyDescent="0.3">
      <c r="A14" s="10"/>
      <c r="B14" s="7"/>
      <c r="C14" s="26" t="s">
        <v>21</v>
      </c>
      <c r="D14" t="s">
        <v>6</v>
      </c>
      <c r="E14" s="26" t="s">
        <v>16</v>
      </c>
      <c r="F14" s="8"/>
      <c r="G14" s="8"/>
    </row>
    <row r="15" spans="1:7" x14ac:dyDescent="0.3">
      <c r="A15" s="10"/>
      <c r="B15" s="7"/>
      <c r="C15" s="26" t="s">
        <v>21</v>
      </c>
      <c r="D15" s="26" t="s">
        <v>5</v>
      </c>
      <c r="E15" s="26" t="s">
        <v>17</v>
      </c>
      <c r="F15" s="8"/>
      <c r="G15" s="8"/>
    </row>
    <row r="16" spans="1:7" x14ac:dyDescent="0.3">
      <c r="A16" s="10"/>
      <c r="B16" s="7"/>
      <c r="C16" s="26" t="s">
        <v>21</v>
      </c>
      <c r="D16" s="26" t="s">
        <v>5</v>
      </c>
      <c r="E16" s="26" t="s">
        <v>18</v>
      </c>
      <c r="F16" s="8"/>
      <c r="G16" s="8"/>
    </row>
    <row r="17" spans="1:7" x14ac:dyDescent="0.3">
      <c r="A17" s="10"/>
      <c r="B17" s="7"/>
      <c r="C17" s="26" t="s">
        <v>21</v>
      </c>
      <c r="D17" s="26" t="s">
        <v>5</v>
      </c>
      <c r="E17" s="26" t="s">
        <v>19</v>
      </c>
      <c r="F17" s="8"/>
      <c r="G17" s="8"/>
    </row>
    <row r="18" spans="1:7" x14ac:dyDescent="0.3">
      <c r="A18" s="10"/>
      <c r="B18" s="7"/>
      <c r="C18" s="26" t="s">
        <v>21</v>
      </c>
      <c r="D18" s="26" t="s">
        <v>5</v>
      </c>
      <c r="E18" s="26" t="s">
        <v>22</v>
      </c>
      <c r="F18" s="8"/>
      <c r="G18" s="8"/>
    </row>
    <row r="19" spans="1:7" x14ac:dyDescent="0.3">
      <c r="A19" s="10"/>
      <c r="B19" s="7"/>
      <c r="C19" s="7" t="s">
        <v>21</v>
      </c>
      <c r="D19" s="7"/>
      <c r="E19" s="7"/>
      <c r="F19" s="8"/>
      <c r="G19" s="8"/>
    </row>
    <row r="20" spans="1:7" ht="16.8" customHeight="1" x14ac:dyDescent="0.3">
      <c r="A20" s="10"/>
      <c r="B20" s="7"/>
      <c r="C20" s="7" t="s">
        <v>21</v>
      </c>
      <c r="D20" s="7"/>
      <c r="E20" s="7"/>
      <c r="F20" s="8"/>
      <c r="G20" s="8"/>
    </row>
    <row r="21" spans="1:7" x14ac:dyDescent="0.3">
      <c r="A21" s="10"/>
      <c r="B21" s="7"/>
      <c r="C21" s="7" t="s">
        <v>21</v>
      </c>
      <c r="D21" s="7"/>
      <c r="E21" s="7"/>
      <c r="F21" s="8"/>
      <c r="G21" s="8"/>
    </row>
    <row r="22" spans="1:7" x14ac:dyDescent="0.3">
      <c r="A22" s="10"/>
      <c r="B22" s="7"/>
      <c r="C22" s="7" t="s">
        <v>21</v>
      </c>
      <c r="D22" s="7"/>
      <c r="E22" s="26"/>
      <c r="F22" s="8"/>
      <c r="G22" s="8"/>
    </row>
    <row r="23" spans="1:7" x14ac:dyDescent="0.3">
      <c r="A23" s="10"/>
      <c r="B23" s="7"/>
      <c r="C23" s="7" t="s">
        <v>21</v>
      </c>
      <c r="D23" s="7"/>
      <c r="E23" s="7"/>
      <c r="F23" s="8"/>
      <c r="G23" s="8"/>
    </row>
    <row r="24" spans="1:7" x14ac:dyDescent="0.3">
      <c r="A24" s="10"/>
      <c r="B24" s="7"/>
      <c r="C24" s="7" t="s">
        <v>21</v>
      </c>
      <c r="D24" s="7"/>
      <c r="E24" s="7"/>
      <c r="F24" s="8"/>
      <c r="G24" s="8"/>
    </row>
    <row r="25" spans="1:7" x14ac:dyDescent="0.3">
      <c r="A25" s="10"/>
      <c r="B25" s="7"/>
      <c r="C25" s="7" t="s">
        <v>21</v>
      </c>
      <c r="D25" s="7"/>
      <c r="E25" s="7"/>
      <c r="F25" s="8"/>
      <c r="G25" s="8"/>
    </row>
    <row r="26" spans="1:7" x14ac:dyDescent="0.3">
      <c r="A26" s="10"/>
      <c r="B26" s="7"/>
      <c r="C26" s="7" t="s">
        <v>21</v>
      </c>
      <c r="D26" s="7"/>
      <c r="E26" s="26"/>
      <c r="F26" s="8"/>
      <c r="G26" s="8"/>
    </row>
    <row r="27" spans="1:7" x14ac:dyDescent="0.3">
      <c r="A27" s="10"/>
      <c r="B27" s="21"/>
      <c r="C27" s="21" t="s">
        <v>42</v>
      </c>
      <c r="D27" s="21"/>
      <c r="E27" s="21"/>
      <c r="F27" s="20">
        <f>+F28+F29+F30+F31+F32+F33+F41+F34+F39+F40+F35+F36+F37+F38</f>
        <v>0</v>
      </c>
      <c r="G27" s="20"/>
    </row>
    <row r="28" spans="1:7" x14ac:dyDescent="0.3">
      <c r="A28" s="10"/>
      <c r="B28" s="7"/>
      <c r="C28" s="26" t="s">
        <v>42</v>
      </c>
      <c r="D28" s="26" t="s">
        <v>5</v>
      </c>
      <c r="E28" s="26" t="s">
        <v>17</v>
      </c>
      <c r="F28" s="8"/>
      <c r="G28" s="8"/>
    </row>
    <row r="29" spans="1:7" x14ac:dyDescent="0.3">
      <c r="A29" s="10"/>
      <c r="B29" s="7"/>
      <c r="C29" s="26" t="s">
        <v>42</v>
      </c>
      <c r="D29" s="26" t="s">
        <v>5</v>
      </c>
      <c r="E29" s="26" t="s">
        <v>1</v>
      </c>
      <c r="F29" s="8"/>
      <c r="G29" s="8"/>
    </row>
    <row r="30" spans="1:7" x14ac:dyDescent="0.3">
      <c r="A30" s="10"/>
      <c r="B30" s="7"/>
      <c r="C30" s="26" t="s">
        <v>42</v>
      </c>
      <c r="D30" t="s">
        <v>6</v>
      </c>
      <c r="E30" s="26" t="s">
        <v>16</v>
      </c>
      <c r="F30" s="8"/>
      <c r="G30" s="8"/>
    </row>
    <row r="31" spans="1:7" x14ac:dyDescent="0.3">
      <c r="A31" s="10"/>
      <c r="B31" s="7"/>
      <c r="C31" s="26" t="s">
        <v>42</v>
      </c>
      <c r="D31" s="26" t="s">
        <v>5</v>
      </c>
      <c r="E31" s="26" t="s">
        <v>43</v>
      </c>
      <c r="F31" s="8"/>
      <c r="G31" s="8"/>
    </row>
    <row r="32" spans="1:7" x14ac:dyDescent="0.3">
      <c r="A32" s="10"/>
      <c r="B32" s="7"/>
      <c r="C32" s="7" t="s">
        <v>42</v>
      </c>
      <c r="D32" s="7" t="s">
        <v>5</v>
      </c>
      <c r="E32" s="27" t="s">
        <v>23</v>
      </c>
      <c r="F32" s="8"/>
      <c r="G32" s="8"/>
    </row>
    <row r="33" spans="1:7" x14ac:dyDescent="0.3">
      <c r="A33" s="10"/>
      <c r="B33" s="7"/>
      <c r="C33" s="7" t="s">
        <v>57</v>
      </c>
      <c r="D33" s="7" t="s">
        <v>5</v>
      </c>
      <c r="E33" s="7" t="s">
        <v>23</v>
      </c>
      <c r="F33" s="8"/>
      <c r="G33" s="8"/>
    </row>
    <row r="34" spans="1:7" x14ac:dyDescent="0.3">
      <c r="A34" s="10"/>
      <c r="B34" s="7"/>
      <c r="C34" s="7" t="s">
        <v>57</v>
      </c>
      <c r="D34" s="7"/>
      <c r="E34" s="7"/>
      <c r="F34" s="8"/>
      <c r="G34" s="8"/>
    </row>
    <row r="35" spans="1:7" x14ac:dyDescent="0.3">
      <c r="A35" s="10"/>
      <c r="B35" s="7"/>
      <c r="C35" s="7" t="s">
        <v>57</v>
      </c>
      <c r="D35" s="7"/>
      <c r="E35" s="7"/>
      <c r="F35" s="8"/>
      <c r="G35" s="8"/>
    </row>
    <row r="36" spans="1:7" x14ac:dyDescent="0.3">
      <c r="A36" s="10"/>
      <c r="B36" s="7"/>
      <c r="C36" s="7" t="s">
        <v>57</v>
      </c>
      <c r="D36" s="7"/>
      <c r="E36" s="7"/>
      <c r="F36" s="8"/>
      <c r="G36" s="8"/>
    </row>
    <row r="37" spans="1:7" x14ac:dyDescent="0.3">
      <c r="A37" s="10"/>
      <c r="B37" s="7"/>
      <c r="C37" s="7" t="s">
        <v>57</v>
      </c>
      <c r="D37" s="7"/>
      <c r="E37" s="7"/>
      <c r="F37" s="8"/>
      <c r="G37" s="8"/>
    </row>
    <row r="38" spans="1:7" x14ac:dyDescent="0.3">
      <c r="A38" s="10"/>
      <c r="B38" s="7"/>
      <c r="C38" s="7" t="s">
        <v>57</v>
      </c>
      <c r="D38" s="7"/>
      <c r="E38" s="7"/>
      <c r="F38" s="8"/>
      <c r="G38" s="8"/>
    </row>
    <row r="39" spans="1:7" x14ac:dyDescent="0.3">
      <c r="A39" s="10"/>
      <c r="B39" s="7"/>
      <c r="C39" s="7" t="s">
        <v>57</v>
      </c>
      <c r="D39" s="7"/>
      <c r="E39" s="7"/>
      <c r="F39" s="8"/>
      <c r="G39" s="8"/>
    </row>
    <row r="40" spans="1:7" x14ac:dyDescent="0.3">
      <c r="A40" s="10"/>
      <c r="B40" s="7"/>
      <c r="C40" s="7" t="s">
        <v>57</v>
      </c>
      <c r="D40" s="7"/>
      <c r="E40" s="7"/>
      <c r="F40" s="8"/>
      <c r="G40" s="8"/>
    </row>
    <row r="41" spans="1:7" x14ac:dyDescent="0.3">
      <c r="A41" s="10"/>
      <c r="B41" s="7"/>
      <c r="C41" s="7" t="s">
        <v>57</v>
      </c>
      <c r="D41" s="7"/>
      <c r="E41" s="7"/>
      <c r="F41" s="8"/>
      <c r="G41" s="8"/>
    </row>
    <row r="42" spans="1:7" ht="28.8" x14ac:dyDescent="0.3">
      <c r="B42" s="22" t="s">
        <v>14</v>
      </c>
      <c r="C42" s="21"/>
      <c r="D42" s="21"/>
      <c r="E42" s="21"/>
      <c r="F42" s="20">
        <f>SUM(F43:F48)</f>
        <v>0</v>
      </c>
      <c r="G42" s="20"/>
    </row>
    <row r="43" spans="1:7" ht="15" customHeight="1" x14ac:dyDescent="0.3">
      <c r="B43" s="7"/>
      <c r="C43" s="26" t="s">
        <v>28</v>
      </c>
      <c r="D43" s="26" t="s">
        <v>29</v>
      </c>
      <c r="E43" s="26" t="s">
        <v>30</v>
      </c>
      <c r="F43" s="8"/>
      <c r="G43" s="8"/>
    </row>
    <row r="44" spans="1:7" ht="15" customHeight="1" x14ac:dyDescent="0.3">
      <c r="B44" s="7"/>
      <c r="C44" s="26" t="s">
        <v>28</v>
      </c>
      <c r="D44" s="26" t="s">
        <v>5</v>
      </c>
      <c r="E44" s="26" t="s">
        <v>31</v>
      </c>
      <c r="F44" s="8"/>
      <c r="G44" s="8"/>
    </row>
    <row r="45" spans="1:7" ht="15" customHeight="1" x14ac:dyDescent="0.3">
      <c r="B45" s="7"/>
      <c r="C45" s="7" t="s">
        <v>28</v>
      </c>
      <c r="D45" s="7"/>
      <c r="E45" s="7"/>
      <c r="F45" s="8"/>
      <c r="G45" s="8"/>
    </row>
    <row r="46" spans="1:7" ht="15" customHeight="1" x14ac:dyDescent="0.3">
      <c r="B46" s="7"/>
      <c r="C46" s="7" t="s">
        <v>28</v>
      </c>
      <c r="D46" s="7"/>
      <c r="E46" s="7"/>
      <c r="F46" s="8"/>
      <c r="G46" s="8"/>
    </row>
    <row r="47" spans="1:7" ht="15" customHeight="1" x14ac:dyDescent="0.3">
      <c r="B47" s="7"/>
      <c r="C47" s="7" t="s">
        <v>28</v>
      </c>
      <c r="D47" s="7"/>
      <c r="E47" s="7"/>
      <c r="F47" s="8"/>
      <c r="G47" s="8"/>
    </row>
    <row r="48" spans="1:7" x14ac:dyDescent="0.3">
      <c r="B48" s="7"/>
      <c r="C48" s="7" t="s">
        <v>28</v>
      </c>
      <c r="D48" s="7"/>
      <c r="E48" s="7"/>
      <c r="F48" s="8"/>
      <c r="G48" s="8"/>
    </row>
    <row r="49" spans="2:7" x14ac:dyDescent="0.3">
      <c r="B49" s="22" t="s">
        <v>52</v>
      </c>
      <c r="C49" s="21"/>
      <c r="D49" s="21"/>
      <c r="E49" s="21"/>
      <c r="F49" s="20">
        <f>+F6+F10+F42</f>
        <v>0</v>
      </c>
      <c r="G49" s="20"/>
    </row>
    <row r="50" spans="2:7" x14ac:dyDescent="0.3">
      <c r="F50" s="11"/>
      <c r="G50" s="11"/>
    </row>
    <row r="51" spans="2:7" x14ac:dyDescent="0.3">
      <c r="F51" s="11"/>
      <c r="G51" s="11"/>
    </row>
    <row r="54" spans="2:7" x14ac:dyDescent="0.3">
      <c r="F54" s="1"/>
      <c r="G54" s="1"/>
    </row>
    <row r="55" spans="2:7" x14ac:dyDescent="0.3">
      <c r="D55" s="12"/>
      <c r="E55" s="12"/>
      <c r="F55" s="12"/>
      <c r="G55" s="12"/>
    </row>
    <row r="56" spans="2:7" x14ac:dyDescent="0.3">
      <c r="D56" s="12"/>
      <c r="E56" s="12"/>
      <c r="F56" s="12"/>
      <c r="G56" s="12"/>
    </row>
    <row r="57" spans="2:7" x14ac:dyDescent="0.3">
      <c r="D57" s="12"/>
      <c r="E57" s="12"/>
      <c r="F57" s="12"/>
      <c r="G57" s="12"/>
    </row>
    <row r="58" spans="2:7" x14ac:dyDescent="0.3">
      <c r="D58" s="12"/>
      <c r="E58" s="12"/>
      <c r="F58" s="12"/>
      <c r="G58" s="12"/>
    </row>
    <row r="59" spans="2:7" x14ac:dyDescent="0.3">
      <c r="D59" s="12"/>
      <c r="E59" s="12"/>
      <c r="F59" s="12"/>
      <c r="G59" s="12"/>
    </row>
    <row r="60" spans="2:7" x14ac:dyDescent="0.3">
      <c r="D60" s="12"/>
      <c r="E60" s="12"/>
      <c r="F60" s="12"/>
      <c r="G60" s="12"/>
    </row>
    <row r="61" spans="2:7" x14ac:dyDescent="0.3">
      <c r="D61" s="12"/>
      <c r="E61" s="12"/>
      <c r="F61" s="12"/>
      <c r="G61" s="12"/>
    </row>
    <row r="62" spans="2:7" x14ac:dyDescent="0.3">
      <c r="D62" s="12"/>
      <c r="E62" s="12"/>
      <c r="F62" s="12"/>
      <c r="G62" s="12"/>
    </row>
    <row r="63" spans="2:7" x14ac:dyDescent="0.3">
      <c r="D63" s="12"/>
      <c r="E63" s="12"/>
      <c r="F63" s="12"/>
      <c r="G63" s="12"/>
    </row>
    <row r="64" spans="2:7" x14ac:dyDescent="0.3">
      <c r="D64" s="12"/>
      <c r="E64" s="12"/>
      <c r="F64" s="12"/>
      <c r="G64" s="12"/>
    </row>
    <row r="65" spans="4:7" x14ac:dyDescent="0.3">
      <c r="D65" s="12"/>
      <c r="E65" s="12"/>
      <c r="F65" s="12"/>
      <c r="G65" s="12"/>
    </row>
    <row r="66" spans="4:7" x14ac:dyDescent="0.3">
      <c r="D66" s="12"/>
      <c r="E66" s="12"/>
      <c r="F66" s="12"/>
      <c r="G66" s="12"/>
    </row>
    <row r="67" spans="4:7" x14ac:dyDescent="0.3">
      <c r="D67" s="12"/>
      <c r="E67" s="12"/>
      <c r="F67" s="12"/>
      <c r="G67" s="12"/>
    </row>
    <row r="68" spans="4:7" x14ac:dyDescent="0.3">
      <c r="D68" s="12"/>
      <c r="E68" s="12"/>
      <c r="F68" s="12"/>
      <c r="G68" s="12"/>
    </row>
    <row r="69" spans="4:7" x14ac:dyDescent="0.3">
      <c r="D69" s="12"/>
      <c r="E69" s="12"/>
      <c r="F69" s="12"/>
      <c r="G69" s="12"/>
    </row>
    <row r="70" spans="4:7" x14ac:dyDescent="0.3">
      <c r="D70" s="12"/>
      <c r="E70" s="12"/>
      <c r="F70" s="12"/>
      <c r="G70" s="12"/>
    </row>
    <row r="71" spans="4:7" x14ac:dyDescent="0.3">
      <c r="D71" s="12"/>
      <c r="E71" s="12"/>
      <c r="F71" s="12"/>
      <c r="G71" s="12"/>
    </row>
    <row r="72" spans="4:7" x14ac:dyDescent="0.3">
      <c r="D72" s="12"/>
      <c r="E72" s="12"/>
      <c r="F72" s="12"/>
      <c r="G72" s="12"/>
    </row>
    <row r="73" spans="4:7" x14ac:dyDescent="0.3">
      <c r="D73" s="12"/>
      <c r="E73" s="12"/>
      <c r="F73" s="12"/>
      <c r="G73" s="12"/>
    </row>
    <row r="74" spans="4:7" x14ac:dyDescent="0.3">
      <c r="D74" s="12"/>
      <c r="E74" s="12"/>
      <c r="F74" s="12"/>
      <c r="G74" s="12"/>
    </row>
    <row r="75" spans="4:7" x14ac:dyDescent="0.3">
      <c r="D75" s="12"/>
      <c r="E75" s="12"/>
      <c r="F75" s="12"/>
      <c r="G75" s="12"/>
    </row>
    <row r="76" spans="4:7" x14ac:dyDescent="0.3">
      <c r="D76" s="12"/>
      <c r="E76" s="12"/>
      <c r="F76" s="12"/>
      <c r="G76" s="12"/>
    </row>
    <row r="77" spans="4:7" x14ac:dyDescent="0.3">
      <c r="D77" s="12"/>
      <c r="E77" s="12"/>
      <c r="F77" s="12"/>
      <c r="G77" s="12"/>
    </row>
    <row r="78" spans="4:7" x14ac:dyDescent="0.3">
      <c r="D78" s="12"/>
      <c r="E78" s="12"/>
      <c r="F78" s="12"/>
      <c r="G78" s="12"/>
    </row>
    <row r="79" spans="4:7" x14ac:dyDescent="0.3">
      <c r="D79" s="12"/>
      <c r="E79" s="12"/>
      <c r="F79" s="12"/>
      <c r="G79" s="12"/>
    </row>
    <row r="80" spans="4:7" x14ac:dyDescent="0.3">
      <c r="D80" s="12"/>
      <c r="E80" s="12"/>
      <c r="F80" s="12"/>
      <c r="G80" s="12"/>
    </row>
    <row r="81" spans="4:7" x14ac:dyDescent="0.3">
      <c r="D81" s="12"/>
      <c r="E81" s="12"/>
      <c r="F81" s="12"/>
      <c r="G81" s="12"/>
    </row>
    <row r="82" spans="4:7" x14ac:dyDescent="0.3">
      <c r="D82" s="12"/>
      <c r="E82" s="12"/>
      <c r="F82" s="12"/>
      <c r="G82" s="12"/>
    </row>
    <row r="83" spans="4:7" x14ac:dyDescent="0.3">
      <c r="D83" s="12"/>
      <c r="E83" s="12"/>
      <c r="F83" s="12"/>
      <c r="G83" s="12"/>
    </row>
    <row r="84" spans="4:7" x14ac:dyDescent="0.3">
      <c r="D84" s="36"/>
      <c r="E84" s="36"/>
      <c r="F84" s="36"/>
      <c r="G84" s="13"/>
    </row>
    <row r="85" spans="4:7" x14ac:dyDescent="0.3">
      <c r="D85" s="36"/>
      <c r="E85" s="36"/>
      <c r="F85" s="36"/>
      <c r="G85" s="13"/>
    </row>
    <row r="86" spans="4:7" x14ac:dyDescent="0.3">
      <c r="D86" s="36"/>
      <c r="E86" s="36"/>
      <c r="F86" s="36"/>
      <c r="G86" s="13"/>
    </row>
    <row r="87" spans="4:7" x14ac:dyDescent="0.3">
      <c r="D87" s="36"/>
      <c r="E87" s="36"/>
      <c r="F87" s="36"/>
      <c r="G87" s="13"/>
    </row>
    <row r="88" spans="4:7" x14ac:dyDescent="0.3">
      <c r="F88" s="1"/>
      <c r="G88" s="1"/>
    </row>
    <row r="89" spans="4:7" x14ac:dyDescent="0.3">
      <c r="F89" s="1"/>
      <c r="G89" s="1"/>
    </row>
    <row r="90" spans="4:7" x14ac:dyDescent="0.3">
      <c r="F90" s="1"/>
      <c r="G90" s="1"/>
    </row>
    <row r="91" spans="4:7" x14ac:dyDescent="0.3">
      <c r="F91" s="1"/>
      <c r="G91" s="1"/>
    </row>
  </sheetData>
  <sheetProtection algorithmName="SHA-512" hashValue="+OZ6sUsRdrRWEpwlt1jQxfm1MRXejp0ZUQA+GDefoumWbenGO36qN0ElM2KtpiW0DCmyAIGPcokEPCgTsNY3Vw==" saltValue="lDZ1addfzmUmdn6E5ynphA==" spinCount="100000" sheet="1" objects="1" scenarios="1"/>
  <mergeCells count="6">
    <mergeCell ref="G4:G5"/>
    <mergeCell ref="D84:F87"/>
    <mergeCell ref="E4:E5"/>
    <mergeCell ref="B4:B5"/>
    <mergeCell ref="F4:F5"/>
    <mergeCell ref="D4:D5"/>
  </mergeCells>
  <conditionalFormatting sqref="F6">
    <cfRule type="cellIs" dxfId="21" priority="28" operator="greaterThan">
      <formula>$F$49*0.025</formula>
    </cfRule>
    <cfRule type="cellIs" dxfId="20" priority="29" operator="greaterThan">
      <formula>1000000</formula>
    </cfRule>
  </conditionalFormatting>
  <conditionalFormatting sqref="F8">
    <cfRule type="cellIs" dxfId="19" priority="1" operator="greaterThan">
      <formula>$F$7*0.13</formula>
    </cfRule>
  </conditionalFormatting>
  <conditionalFormatting sqref="F10">
    <cfRule type="expression" dxfId="18" priority="21">
      <formula>$F$10/$C$3&gt;45000</formula>
    </cfRule>
  </conditionalFormatting>
  <conditionalFormatting sqref="F11">
    <cfRule type="cellIs" dxfId="17" priority="17" operator="greaterThan">
      <formula>$F$10*0.25</formula>
    </cfRule>
    <cfRule type="cellIs" dxfId="16" priority="20" operator="greaterThan">
      <formula>$F$10</formula>
    </cfRule>
  </conditionalFormatting>
  <conditionalFormatting sqref="F42">
    <cfRule type="cellIs" dxfId="12" priority="27" operator="greaterThan">
      <formula>$F$49*0.4</formula>
    </cfRule>
  </conditionalFormatting>
  <conditionalFormatting sqref="F42:F48">
    <cfRule type="expression" dxfId="11" priority="22">
      <formula>$C$2="Civil szervezet"</formula>
    </cfRule>
    <cfRule type="expression" dxfId="10" priority="23">
      <formula>$C$2="Gazdálkodó szervezet"</formula>
    </cfRule>
  </conditionalFormatting>
  <conditionalFormatting sqref="F49">
    <cfRule type="expression" dxfId="9" priority="13">
      <formula>AND($C$2="Gazdálkodó szervezet",$F$49&gt;30000000)</formula>
    </cfRule>
    <cfRule type="expression" dxfId="8" priority="14">
      <formula>AND($C$2="Civil szervezet",$F$49&gt;35000000)</formula>
    </cfRule>
    <cfRule type="expression" dxfId="7" priority="15">
      <formula>AND($C$2="Egyházi jogi személy",$F$49&gt;50000000)</formula>
    </cfRule>
    <cfRule type="expression" dxfId="6" priority="16">
      <formula>AND($C$2="Önkormányzat",$F$49&gt;75000000)</formula>
    </cfRule>
  </conditionalFormatting>
  <dataValidations disablePrompts="1" count="1">
    <dataValidation type="textLength" operator="lessThan" allowBlank="1" showInputMessage="1" showErrorMessage="1" error="Karakterszám túllépte a maximumot. Kérjük, rövidítsen." sqref="G7:G9 G12:G26 G43:G48 G28:G41" xr:uid="{6263FE03-6314-46B6-A6F2-B564EB7F06F9}">
      <formula1>250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portrait" r:id="rId1"/>
  <headerFooter>
    <oddHeader>&amp;C&amp;"-,Félkövér"&amp;14„TISZTÍTSUK MEG AZ ORSZÁGOT II.” HULLADÉKFELSZÁMOLÁSI PÁLYÁZAT</oddHeader>
    <oddFooter xml:space="preserve">&amp;C&amp;"-,Félkövér"&amp;16Kelt: ………………………….. (helység) ………………… (év)............(hó) ………………… (nap)
……………………………………………………………………………
(Pályázó jogi személy neve)
(Képviselő neve)
(törvényes képviselet jogcíme)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2A177262-21EE-4EFE-BC54-7D3D64BDB41D}">
            <xm:f>AND(E12="Kisértékü eszköz beszerzés",feltételek!$C$6="Rossz")</xm:f>
            <x14:dxf>
              <fill>
                <patternFill>
                  <bgColor rgb="FFFF000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expression" priority="9" id="{0BB21EED-803F-42DA-B848-E250EFB0B140}">
            <xm:f>AND(E119="Kisértékü eszköz beszerzés",feltételek!$C$6="Rossz")</xm:f>
            <x14:dxf>
              <fill>
                <patternFill>
                  <bgColor rgb="FFFF000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2" id="{30522153-D9FD-45DE-BDFD-AECBA222F2CB}">
            <xm:f>AND(E20="Kisértékü eszköz beszerzés",feltételek!$C$6="Rossz")</xm:f>
            <x14:dxf>
              <fill>
                <patternFill>
                  <bgColor rgb="FFFF0000"/>
                </patternFill>
              </fill>
            </x14:dxf>
          </x14:cfRule>
          <xm:sqref>F20:F26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2BEA0C87-66DE-4A41-B638-A7B61B889A86}">
          <x14:formula1>
            <xm:f>feltételek!$P$2:$P$6</xm:f>
          </x14:formula1>
          <xm:sqref>C2</xm:sqref>
        </x14:dataValidation>
        <x14:dataValidation type="list" allowBlank="1" showInputMessage="1" showErrorMessage="1" xr:uid="{F153C4F1-084C-4A59-82E7-23D5CDECC783}">
          <x14:formula1>
            <xm:f>feltételek!$S$2:$S$5</xm:f>
          </x14:formula1>
          <xm:sqref>D19:D26</xm:sqref>
        </x14:dataValidation>
        <x14:dataValidation type="list" allowBlank="1" showInputMessage="1" showErrorMessage="1" xr:uid="{D52DC577-3809-4FC2-82BA-238D5F3E225A}">
          <x14:formula1>
            <xm:f>feltételek!$U$2:$U$4</xm:f>
          </x14:formula1>
          <xm:sqref>D34:D41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1C5A0-4B2E-441E-B2D5-49884110E369}">
  <dimension ref="A1:U47"/>
  <sheetViews>
    <sheetView zoomScale="85" zoomScaleNormal="85" workbookViewId="0">
      <selection activeCell="G35" sqref="G35 G47"/>
    </sheetView>
  </sheetViews>
  <sheetFormatPr defaultRowHeight="14.4" x14ac:dyDescent="0.3"/>
  <cols>
    <col min="1" max="1" width="59.5546875" customWidth="1"/>
    <col min="2" max="2" width="57.33203125" style="28" bestFit="1" customWidth="1"/>
    <col min="3" max="4" width="14.77734375" customWidth="1"/>
    <col min="5" max="5" width="28.44140625" customWidth="1"/>
    <col min="6" max="6" width="35.109375" customWidth="1"/>
    <col min="8" max="8" width="16.88671875" customWidth="1"/>
    <col min="16" max="23" width="0" hidden="1" customWidth="1"/>
  </cols>
  <sheetData>
    <row r="1" spans="1:21" ht="37.799999999999997" customHeight="1" thickBot="1" x14ac:dyDescent="0.35">
      <c r="A1" s="41" t="s">
        <v>61</v>
      </c>
      <c r="B1" s="42"/>
      <c r="C1" s="42"/>
      <c r="D1" s="42"/>
      <c r="E1" s="42"/>
      <c r="F1" s="42"/>
      <c r="G1" s="42"/>
      <c r="H1" s="43"/>
      <c r="P1" s="29" t="s">
        <v>44</v>
      </c>
      <c r="S1" s="29" t="s">
        <v>44</v>
      </c>
      <c r="U1" s="29" t="s">
        <v>44</v>
      </c>
    </row>
    <row r="2" spans="1:21" x14ac:dyDescent="0.3">
      <c r="A2" s="33" t="s">
        <v>54</v>
      </c>
      <c r="B2" s="34" t="s">
        <v>40</v>
      </c>
      <c r="C2" s="33" t="str">
        <f>IF(OR(Munka1!F6&gt;(Munka1!F49*0.025),Munka1!F6&gt;1000000),"Rossz","Jó")</f>
        <v>Jó</v>
      </c>
      <c r="E2" s="38" t="s">
        <v>12</v>
      </c>
      <c r="F2" s="39" t="str">
        <f>Munka1!E4</f>
        <v>Költség megnevezése
 (Szabadon tölthető)</v>
      </c>
      <c r="G2" s="39" t="str">
        <f>Munka1!F4</f>
        <v>Összeg</v>
      </c>
      <c r="H2" s="39" t="s">
        <v>58</v>
      </c>
      <c r="P2" s="29"/>
      <c r="S2" s="29"/>
      <c r="U2" s="29"/>
    </row>
    <row r="3" spans="1:21" x14ac:dyDescent="0.3">
      <c r="A3" s="31" t="s">
        <v>14</v>
      </c>
      <c r="B3" s="30" t="s">
        <v>41</v>
      </c>
      <c r="C3" s="31" t="str">
        <f>IF(Munka1!F42&gt;(Munka1!F49*0.4),"Rossz","Jó")</f>
        <v>Jó</v>
      </c>
      <c r="E3" s="37"/>
      <c r="F3" s="39"/>
      <c r="G3" s="39"/>
      <c r="H3" s="39"/>
      <c r="P3" s="29" t="s">
        <v>8</v>
      </c>
      <c r="S3" s="23" t="s">
        <v>4</v>
      </c>
      <c r="U3" s="24" t="s">
        <v>5</v>
      </c>
    </row>
    <row r="4" spans="1:21" ht="28.8" x14ac:dyDescent="0.3">
      <c r="A4" s="31" t="s">
        <v>14</v>
      </c>
      <c r="B4" s="30" t="s">
        <v>35</v>
      </c>
      <c r="C4" s="31" t="str">
        <f>IF(AND(OR(Munka1!C2="Civil szervezet",Munka1!C2="Gazdálkodó szervezet"),Munka1!F42&gt;0),"Rossz","Jó")</f>
        <v>Jó</v>
      </c>
      <c r="E4" s="18" t="s">
        <v>32</v>
      </c>
      <c r="F4" s="40"/>
      <c r="G4" s="40"/>
      <c r="H4" s="40"/>
      <c r="P4" s="29" t="s">
        <v>45</v>
      </c>
      <c r="S4" s="24" t="s">
        <v>5</v>
      </c>
      <c r="U4" s="25" t="s">
        <v>6</v>
      </c>
    </row>
    <row r="5" spans="1:21" x14ac:dyDescent="0.3">
      <c r="A5" s="31" t="s">
        <v>13</v>
      </c>
      <c r="B5" s="30" t="s">
        <v>34</v>
      </c>
      <c r="C5" s="31" t="str">
        <f>IFERROR(IF((Munka1!F10/Munka1!C3)&gt;45000,"Rossz","Jó"),"Jó")</f>
        <v>Jó</v>
      </c>
      <c r="E5" s="31" t="str">
        <f>Munka1!D7</f>
        <v>Bérköltség, egyéb személyi jellegű kifizetések</v>
      </c>
      <c r="F5" s="31" t="str">
        <f>Munka1!E7</f>
        <v xml:space="preserve">Bérköltség </v>
      </c>
      <c r="G5" s="31">
        <f>Munka1!F7</f>
        <v>0</v>
      </c>
      <c r="H5" s="32">
        <f>IFERROR(G5/$G$47,0)</f>
        <v>0</v>
      </c>
      <c r="P5" s="29" t="s">
        <v>46</v>
      </c>
      <c r="S5" s="25" t="s">
        <v>6</v>
      </c>
    </row>
    <row r="6" spans="1:21" x14ac:dyDescent="0.3">
      <c r="A6" s="31" t="s">
        <v>15</v>
      </c>
      <c r="B6" s="30" t="s">
        <v>40</v>
      </c>
      <c r="C6" s="31" t="str">
        <f>IF(OR(P9&gt;(Munka1!F49*0.025),P9&gt;1000000),"Rossz","Jó")</f>
        <v>Jó</v>
      </c>
      <c r="E6" s="31" t="str">
        <f>Munka1!D8</f>
        <v>Munkaadókat terhelő járulékok és szociális hozzájárulási adó</v>
      </c>
      <c r="F6" s="31" t="str">
        <f>Munka1!E8</f>
        <v>Bérjárulék</v>
      </c>
      <c r="G6" s="31">
        <f>Munka1!F8</f>
        <v>0</v>
      </c>
      <c r="H6" s="32">
        <f t="shared" ref="H6:H7" si="0">IFERROR(G6/$G$47,0)</f>
        <v>0</v>
      </c>
      <c r="P6" s="29" t="s">
        <v>47</v>
      </c>
    </row>
    <row r="7" spans="1:21" ht="28.8" x14ac:dyDescent="0.3">
      <c r="A7" s="31" t="s">
        <v>21</v>
      </c>
      <c r="B7" s="30" t="s">
        <v>33</v>
      </c>
      <c r="C7" s="31" t="str">
        <f>IF(Munka1!F11&gt;(Munka1!F10*0.25),"Rossz","Jó")</f>
        <v>Jó</v>
      </c>
      <c r="E7" s="31" t="str">
        <f>Munka1!D9</f>
        <v>Igénybe vett szolgáltatás</v>
      </c>
      <c r="F7" s="31" t="str">
        <f>Munka1!E9</f>
        <v>Vállalkozói díj</v>
      </c>
      <c r="G7" s="31">
        <f>Munka1!F9</f>
        <v>0</v>
      </c>
      <c r="H7" s="32">
        <f t="shared" si="0"/>
        <v>0</v>
      </c>
    </row>
    <row r="8" spans="1:21" ht="28.8" x14ac:dyDescent="0.3">
      <c r="A8" s="31"/>
      <c r="B8" s="30" t="s">
        <v>59</v>
      </c>
      <c r="C8" s="31" t="str">
        <f>IF(Munka1!F11&gt;Munka1!F10,"Rossz","Jó")</f>
        <v>Jó</v>
      </c>
      <c r="E8" s="18" t="s">
        <v>51</v>
      </c>
      <c r="F8" s="19">
        <f>Munka1!E10</f>
        <v>0</v>
      </c>
      <c r="G8" s="19">
        <f>Munka1!F10</f>
        <v>0</v>
      </c>
      <c r="H8" s="19"/>
    </row>
    <row r="9" spans="1:21" x14ac:dyDescent="0.3">
      <c r="A9" s="31"/>
      <c r="B9" s="30" t="s">
        <v>60</v>
      </c>
      <c r="C9" t="str">
        <f>IF(Munka1!F8&gt;Munka1!F7*0.13,"Rossz","Jó")</f>
        <v>Jó</v>
      </c>
      <c r="E9" s="21" t="s">
        <v>21</v>
      </c>
      <c r="F9" s="19">
        <f>Munka1!E11</f>
        <v>0</v>
      </c>
      <c r="G9" s="19">
        <f>Munka1!F11</f>
        <v>0</v>
      </c>
      <c r="H9" s="19"/>
      <c r="P9">
        <f>SUMIFS(Munka1!F12:F26,Munka1!E12:E26,"Kisértékü eszköz beszerzés")</f>
        <v>0</v>
      </c>
    </row>
    <row r="10" spans="1:21" x14ac:dyDescent="0.3">
      <c r="E10" s="31" t="str">
        <f>Munka1!D12</f>
        <v>Anyagköltség</v>
      </c>
      <c r="F10" s="31" t="str">
        <f>Munka1!E12</f>
        <v>Kisértékü eszköz beszerzés</v>
      </c>
      <c r="G10" s="31">
        <f>Munka1!F12</f>
        <v>0</v>
      </c>
      <c r="H10" s="32">
        <f>IFERROR(G10/$G$47,0)</f>
        <v>0</v>
      </c>
    </row>
    <row r="11" spans="1:21" x14ac:dyDescent="0.3">
      <c r="E11" s="31" t="str">
        <f>Munka1!D13</f>
        <v>Igénybe vett szolgáltatás</v>
      </c>
      <c r="F11" s="31" t="str">
        <f>Munka1!E13</f>
        <v>Vállalkozó díja</v>
      </c>
      <c r="G11" s="31">
        <f>Munka1!F13</f>
        <v>0</v>
      </c>
      <c r="H11" s="32">
        <f t="shared" ref="H11:H46" si="1">IFERROR(G11/$G$47,0)</f>
        <v>0</v>
      </c>
    </row>
    <row r="12" spans="1:21" x14ac:dyDescent="0.3">
      <c r="E12" s="31" t="str">
        <f>Munka1!D14</f>
        <v>Egyéb szolgáltatás</v>
      </c>
      <c r="F12" s="31" t="str">
        <f>Munka1!E14</f>
        <v>Hatósági díj</v>
      </c>
      <c r="G12" s="31">
        <f>Munka1!F14</f>
        <v>0</v>
      </c>
      <c r="H12" s="32">
        <f t="shared" si="1"/>
        <v>0</v>
      </c>
    </row>
    <row r="13" spans="1:21" x14ac:dyDescent="0.3">
      <c r="A13" s="31" t="s">
        <v>55</v>
      </c>
      <c r="B13" s="30" t="s">
        <v>39</v>
      </c>
      <c r="C13" s="31" t="str">
        <f>IF(AND(Munka1!C2="Önkormányzat",Munka1!F49&gt;75000000),"Rossz","Jó")</f>
        <v>Jó</v>
      </c>
      <c r="E13" s="31" t="str">
        <f>Munka1!D15</f>
        <v>Igénybe vett szolgáltatás</v>
      </c>
      <c r="F13" s="31" t="str">
        <f>Munka1!E15</f>
        <v>Hulladék válogatás</v>
      </c>
      <c r="G13" s="31">
        <f>Munka1!F15</f>
        <v>0</v>
      </c>
      <c r="H13" s="32">
        <f t="shared" si="1"/>
        <v>0</v>
      </c>
    </row>
    <row r="14" spans="1:21" x14ac:dyDescent="0.3">
      <c r="A14" s="31" t="s">
        <v>55</v>
      </c>
      <c r="B14" s="30" t="s">
        <v>36</v>
      </c>
      <c r="C14" s="31" t="str">
        <f>IF(AND(Munka1!C2="Egyházi jogi személy",Munka1!F49&gt;50000000),"Rossz","Jó")</f>
        <v>Jó</v>
      </c>
      <c r="E14" s="31" t="str">
        <f>Munka1!D16</f>
        <v>Igénybe vett szolgáltatás</v>
      </c>
      <c r="F14" s="31" t="str">
        <f>Munka1!E16</f>
        <v>Hulladék örzés/védés</v>
      </c>
      <c r="G14" s="31">
        <f>Munka1!F16</f>
        <v>0</v>
      </c>
      <c r="H14" s="32">
        <f t="shared" si="1"/>
        <v>0</v>
      </c>
    </row>
    <row r="15" spans="1:21" x14ac:dyDescent="0.3">
      <c r="A15" s="31" t="s">
        <v>55</v>
      </c>
      <c r="B15" s="30" t="s">
        <v>37</v>
      </c>
      <c r="C15" s="31" t="str">
        <f>IF(AND(Munka1!C2="Civil szervezet",Munka1!F49&gt;35000000),"Rossz","Jó")</f>
        <v>Jó</v>
      </c>
      <c r="E15" s="31" t="str">
        <f>Munka1!D17</f>
        <v>Igénybe vett szolgáltatás</v>
      </c>
      <c r="F15" s="31" t="str">
        <f>Munka1!E17</f>
        <v>Hulladék tárolási díj</v>
      </c>
      <c r="G15" s="31">
        <f>Munka1!F17</f>
        <v>0</v>
      </c>
      <c r="H15" s="32">
        <f t="shared" si="1"/>
        <v>0</v>
      </c>
    </row>
    <row r="16" spans="1:21" x14ac:dyDescent="0.3">
      <c r="A16" s="31" t="s">
        <v>55</v>
      </c>
      <c r="B16" s="30" t="s">
        <v>38</v>
      </c>
      <c r="C16" s="31" t="str">
        <f>IF(AND(Munka1!C2="Gazdálkodó szervezet",Munka1!F49&gt;30000000),"Rossz","Jó")</f>
        <v>Jó</v>
      </c>
      <c r="E16" s="31" t="str">
        <f>Munka1!D18</f>
        <v>Igénybe vett szolgáltatás</v>
      </c>
      <c r="F16" s="31" t="str">
        <f>Munka1!E18</f>
        <v>Eszköz bérleti díj</v>
      </c>
      <c r="G16" s="31">
        <f>Munka1!F18</f>
        <v>0</v>
      </c>
      <c r="H16" s="32">
        <f t="shared" si="1"/>
        <v>0</v>
      </c>
    </row>
    <row r="17" spans="5:8" x14ac:dyDescent="0.3">
      <c r="E17" s="31">
        <f>Munka1!D19</f>
        <v>0</v>
      </c>
      <c r="F17" s="31">
        <f>Munka1!E19</f>
        <v>0</v>
      </c>
      <c r="G17" s="31">
        <f>Munka1!F19</f>
        <v>0</v>
      </c>
      <c r="H17" s="32">
        <f>IFERROR(G17/$G$47,0)</f>
        <v>0</v>
      </c>
    </row>
    <row r="18" spans="5:8" x14ac:dyDescent="0.3">
      <c r="E18" s="31">
        <f>Munka1!D20</f>
        <v>0</v>
      </c>
      <c r="F18" s="31">
        <f>Munka1!E20</f>
        <v>0</v>
      </c>
      <c r="G18" s="31">
        <f>Munka1!F20</f>
        <v>0</v>
      </c>
      <c r="H18" s="32">
        <f t="shared" si="1"/>
        <v>0</v>
      </c>
    </row>
    <row r="19" spans="5:8" x14ac:dyDescent="0.3">
      <c r="E19" s="31">
        <f>Munka1!D21</f>
        <v>0</v>
      </c>
      <c r="F19" s="31">
        <f>Munka1!E21</f>
        <v>0</v>
      </c>
      <c r="G19" s="31">
        <f>Munka1!F21</f>
        <v>0</v>
      </c>
      <c r="H19" s="32">
        <f t="shared" si="1"/>
        <v>0</v>
      </c>
    </row>
    <row r="20" spans="5:8" x14ac:dyDescent="0.3">
      <c r="E20" s="31">
        <f>Munka1!D22</f>
        <v>0</v>
      </c>
      <c r="F20" s="31">
        <f>Munka1!E22</f>
        <v>0</v>
      </c>
      <c r="G20" s="31">
        <f>Munka1!F22</f>
        <v>0</v>
      </c>
      <c r="H20" s="32">
        <f t="shared" si="1"/>
        <v>0</v>
      </c>
    </row>
    <row r="21" spans="5:8" x14ac:dyDescent="0.3">
      <c r="E21" s="31">
        <f>Munka1!D23</f>
        <v>0</v>
      </c>
      <c r="F21" s="31">
        <f>Munka1!E23</f>
        <v>0</v>
      </c>
      <c r="G21" s="31">
        <f>Munka1!F23</f>
        <v>0</v>
      </c>
      <c r="H21" s="32">
        <f t="shared" si="1"/>
        <v>0</v>
      </c>
    </row>
    <row r="22" spans="5:8" x14ac:dyDescent="0.3">
      <c r="E22" s="31">
        <f>Munka1!D24</f>
        <v>0</v>
      </c>
      <c r="F22" s="31">
        <f>Munka1!E24</f>
        <v>0</v>
      </c>
      <c r="G22" s="31">
        <f>Munka1!F24</f>
        <v>0</v>
      </c>
      <c r="H22" s="32">
        <f t="shared" si="1"/>
        <v>0</v>
      </c>
    </row>
    <row r="23" spans="5:8" x14ac:dyDescent="0.3">
      <c r="E23" s="31">
        <f>Munka1!D25</f>
        <v>0</v>
      </c>
      <c r="F23" s="31">
        <f>Munka1!E25</f>
        <v>0</v>
      </c>
      <c r="G23" s="31">
        <f>Munka1!F25</f>
        <v>0</v>
      </c>
      <c r="H23" s="32">
        <f t="shared" si="1"/>
        <v>0</v>
      </c>
    </row>
    <row r="24" spans="5:8" x14ac:dyDescent="0.3">
      <c r="E24" s="31">
        <f>Munka1!D26</f>
        <v>0</v>
      </c>
      <c r="F24" s="31">
        <f>Munka1!E26</f>
        <v>0</v>
      </c>
      <c r="G24" s="31">
        <f>Munka1!F26</f>
        <v>0</v>
      </c>
      <c r="H24" s="32">
        <f t="shared" si="1"/>
        <v>0</v>
      </c>
    </row>
    <row r="25" spans="5:8" x14ac:dyDescent="0.3">
      <c r="E25" s="21" t="s">
        <v>42</v>
      </c>
      <c r="F25" s="19">
        <f>Munka1!E27</f>
        <v>0</v>
      </c>
      <c r="G25" s="19">
        <f>Munka1!F27</f>
        <v>0</v>
      </c>
      <c r="H25" s="19"/>
    </row>
    <row r="26" spans="5:8" x14ac:dyDescent="0.3">
      <c r="E26" s="31" t="str">
        <f>Munka1!D28</f>
        <v>Igénybe vett szolgáltatás</v>
      </c>
      <c r="F26" s="31" t="str">
        <f>Munka1!E28</f>
        <v>Hulladék válogatás</v>
      </c>
      <c r="G26" s="31">
        <f>Munka1!F28</f>
        <v>0</v>
      </c>
      <c r="H26" s="32">
        <f t="shared" si="1"/>
        <v>0</v>
      </c>
    </row>
    <row r="27" spans="5:8" x14ac:dyDescent="0.3">
      <c r="E27" s="31" t="str">
        <f>Munka1!D29</f>
        <v>Igénybe vett szolgáltatás</v>
      </c>
      <c r="F27" s="31" t="str">
        <f>Munka1!E29</f>
        <v>hulladék elszállítása</v>
      </c>
      <c r="G27" s="31">
        <f>Munka1!F29</f>
        <v>0</v>
      </c>
      <c r="H27" s="32">
        <f t="shared" si="1"/>
        <v>0</v>
      </c>
    </row>
    <row r="28" spans="5:8" x14ac:dyDescent="0.3">
      <c r="E28" s="31" t="str">
        <f>Munka1!D30</f>
        <v>Egyéb szolgáltatás</v>
      </c>
      <c r="F28" s="31" t="str">
        <f>Munka1!E30</f>
        <v>Hatósági díj</v>
      </c>
      <c r="G28" s="31">
        <f>Munka1!F30</f>
        <v>0</v>
      </c>
      <c r="H28" s="32">
        <f t="shared" si="1"/>
        <v>0</v>
      </c>
    </row>
    <row r="29" spans="5:8" x14ac:dyDescent="0.3">
      <c r="E29" s="31" t="str">
        <f>Munka1!D31</f>
        <v>Igénybe vett szolgáltatás</v>
      </c>
      <c r="F29" s="31" t="str">
        <f>Munka1!E31</f>
        <v>Hulladék ártalmatlanítási díj</v>
      </c>
      <c r="G29" s="31">
        <f>Munka1!F31</f>
        <v>0</v>
      </c>
      <c r="H29" s="32">
        <f t="shared" si="1"/>
        <v>0</v>
      </c>
    </row>
    <row r="30" spans="5:8" x14ac:dyDescent="0.3">
      <c r="E30" s="31" t="str">
        <f>Munka1!D32</f>
        <v>Igénybe vett szolgáltatás</v>
      </c>
      <c r="F30" s="31" t="str">
        <f>Munka1!E32</f>
        <v>Egyéb</v>
      </c>
      <c r="G30" s="31">
        <f>Munka1!F32</f>
        <v>0</v>
      </c>
      <c r="H30" s="32">
        <f t="shared" si="1"/>
        <v>0</v>
      </c>
    </row>
    <row r="31" spans="5:8" x14ac:dyDescent="0.3">
      <c r="E31" s="31" t="str">
        <f>Munka1!D33</f>
        <v>Igénybe vett szolgáltatás</v>
      </c>
      <c r="F31" s="31" t="str">
        <f>Munka1!E33</f>
        <v>Egyéb</v>
      </c>
      <c r="G31" s="31">
        <f>Munka1!F33</f>
        <v>0</v>
      </c>
      <c r="H31" s="32">
        <f t="shared" si="1"/>
        <v>0</v>
      </c>
    </row>
    <row r="32" spans="5:8" x14ac:dyDescent="0.3">
      <c r="E32" s="31">
        <f>Munka1!D34</f>
        <v>0</v>
      </c>
      <c r="F32" s="31">
        <f>Munka1!E34</f>
        <v>0</v>
      </c>
      <c r="G32" s="31">
        <f>Munka1!F34</f>
        <v>0</v>
      </c>
      <c r="H32" s="32">
        <f t="shared" si="1"/>
        <v>0</v>
      </c>
    </row>
    <row r="33" spans="5:8" x14ac:dyDescent="0.3">
      <c r="E33" s="31">
        <f>Munka1!D35</f>
        <v>0</v>
      </c>
      <c r="F33" s="31">
        <f>Munka1!E35</f>
        <v>0</v>
      </c>
      <c r="G33" s="31">
        <f>Munka1!F35</f>
        <v>0</v>
      </c>
      <c r="H33" s="32">
        <f t="shared" si="1"/>
        <v>0</v>
      </c>
    </row>
    <row r="34" spans="5:8" x14ac:dyDescent="0.3">
      <c r="E34" s="31">
        <f>Munka1!D36</f>
        <v>0</v>
      </c>
      <c r="F34" s="31">
        <f>Munka1!E36</f>
        <v>0</v>
      </c>
      <c r="G34" s="31">
        <f>Munka1!F36</f>
        <v>0</v>
      </c>
      <c r="H34" s="32">
        <f t="shared" si="1"/>
        <v>0</v>
      </c>
    </row>
    <row r="35" spans="5:8" x14ac:dyDescent="0.3">
      <c r="E35" s="31">
        <f>Munka1!D37</f>
        <v>0</v>
      </c>
      <c r="F35" s="31">
        <f>Munka1!E37</f>
        <v>0</v>
      </c>
      <c r="G35" s="31">
        <f>Munka1!F37</f>
        <v>0</v>
      </c>
      <c r="H35" s="32">
        <f t="shared" si="1"/>
        <v>0</v>
      </c>
    </row>
    <row r="36" spans="5:8" x14ac:dyDescent="0.3">
      <c r="E36" s="31">
        <f>Munka1!D38</f>
        <v>0</v>
      </c>
      <c r="F36" s="31">
        <f>Munka1!E38</f>
        <v>0</v>
      </c>
      <c r="G36" s="31">
        <f>Munka1!F38</f>
        <v>0</v>
      </c>
      <c r="H36" s="32">
        <f t="shared" si="1"/>
        <v>0</v>
      </c>
    </row>
    <row r="37" spans="5:8" x14ac:dyDescent="0.3">
      <c r="E37" s="31">
        <f>Munka1!D39</f>
        <v>0</v>
      </c>
      <c r="F37" s="31">
        <f>Munka1!E39</f>
        <v>0</v>
      </c>
      <c r="G37" s="31">
        <f>Munka1!F39</f>
        <v>0</v>
      </c>
      <c r="H37" s="32">
        <f t="shared" si="1"/>
        <v>0</v>
      </c>
    </row>
    <row r="38" spans="5:8" x14ac:dyDescent="0.3">
      <c r="E38" s="31">
        <f>Munka1!D40</f>
        <v>0</v>
      </c>
      <c r="F38" s="31">
        <f>Munka1!E40</f>
        <v>0</v>
      </c>
      <c r="G38" s="31">
        <f>Munka1!F40</f>
        <v>0</v>
      </c>
      <c r="H38" s="32">
        <f t="shared" si="1"/>
        <v>0</v>
      </c>
    </row>
    <row r="39" spans="5:8" x14ac:dyDescent="0.3">
      <c r="E39" s="31">
        <f>Munka1!D41</f>
        <v>0</v>
      </c>
      <c r="F39" s="31">
        <f>Munka1!E41</f>
        <v>0</v>
      </c>
      <c r="G39" s="31">
        <f>Munka1!F41</f>
        <v>0</v>
      </c>
      <c r="H39" s="32">
        <f t="shared" si="1"/>
        <v>0</v>
      </c>
    </row>
    <row r="40" spans="5:8" ht="28.8" x14ac:dyDescent="0.3">
      <c r="E40" s="22" t="s">
        <v>14</v>
      </c>
      <c r="F40" s="19">
        <f>Munka1!E42</f>
        <v>0</v>
      </c>
      <c r="G40" s="19">
        <f>Munka1!F42</f>
        <v>0</v>
      </c>
      <c r="H40" s="19"/>
    </row>
    <row r="41" spans="5:8" x14ac:dyDescent="0.3">
      <c r="E41" s="31" t="str">
        <f>Munka1!D43</f>
        <v>Eszközbeszerzés</v>
      </c>
      <c r="F41" s="31" t="str">
        <f>Munka1!E43</f>
        <v>Beruházás</v>
      </c>
      <c r="G41" s="31">
        <f>Munka1!F43</f>
        <v>0</v>
      </c>
      <c r="H41" s="32">
        <f t="shared" si="1"/>
        <v>0</v>
      </c>
    </row>
    <row r="42" spans="5:8" x14ac:dyDescent="0.3">
      <c r="E42" s="31" t="str">
        <f>Munka1!D44</f>
        <v>Igénybe vett szolgáltatás</v>
      </c>
      <c r="F42" s="31" t="str">
        <f>Munka1!E44</f>
        <v>Üzemeltetési díj</v>
      </c>
      <c r="G42" s="31">
        <f>Munka1!F44</f>
        <v>0</v>
      </c>
      <c r="H42" s="32">
        <f t="shared" si="1"/>
        <v>0</v>
      </c>
    </row>
    <row r="43" spans="5:8" x14ac:dyDescent="0.3">
      <c r="E43" s="31">
        <f>Munka1!D45</f>
        <v>0</v>
      </c>
      <c r="F43" s="31">
        <f>Munka1!E45</f>
        <v>0</v>
      </c>
      <c r="G43" s="31">
        <f>Munka1!F45</f>
        <v>0</v>
      </c>
      <c r="H43" s="32">
        <f t="shared" si="1"/>
        <v>0</v>
      </c>
    </row>
    <row r="44" spans="5:8" x14ac:dyDescent="0.3">
      <c r="E44" s="31">
        <f>Munka1!D46</f>
        <v>0</v>
      </c>
      <c r="F44" s="31">
        <f>Munka1!E46</f>
        <v>0</v>
      </c>
      <c r="G44" s="31">
        <f>Munka1!F46</f>
        <v>0</v>
      </c>
      <c r="H44" s="32">
        <f t="shared" si="1"/>
        <v>0</v>
      </c>
    </row>
    <row r="45" spans="5:8" x14ac:dyDescent="0.3">
      <c r="E45" s="31">
        <f>Munka1!D47</f>
        <v>0</v>
      </c>
      <c r="F45" s="31">
        <f>Munka1!E47</f>
        <v>0</v>
      </c>
      <c r="G45" s="31">
        <f>Munka1!F47</f>
        <v>0</v>
      </c>
      <c r="H45" s="32">
        <f t="shared" si="1"/>
        <v>0</v>
      </c>
    </row>
    <row r="46" spans="5:8" x14ac:dyDescent="0.3">
      <c r="E46" s="31">
        <f>Munka1!D48</f>
        <v>0</v>
      </c>
      <c r="F46" s="31">
        <f>Munka1!E48</f>
        <v>0</v>
      </c>
      <c r="G46" s="31">
        <f>Munka1!F48</f>
        <v>0</v>
      </c>
      <c r="H46" s="32">
        <f t="shared" si="1"/>
        <v>0</v>
      </c>
    </row>
    <row r="47" spans="5:8" x14ac:dyDescent="0.3">
      <c r="E47" s="22" t="s">
        <v>52</v>
      </c>
      <c r="F47" s="19">
        <f>Munka1!E49</f>
        <v>0</v>
      </c>
      <c r="G47" s="19">
        <f>Munka1!F49</f>
        <v>0</v>
      </c>
      <c r="H47" s="19"/>
    </row>
  </sheetData>
  <sheetProtection algorithmName="SHA-512" hashValue="2sCxQgBbG9Zrhwa9S7O7HLmPQ2re+bqo0PlI5jg0qF5Yrr3/nDsg2ddwftTBZdvtiCLqsMj8Xxx78LAIWmgDEA==" saltValue="9CxX/7dOigTWdDkG8ipLcQ==" spinCount="100000" sheet="1" objects="1" scenarios="1"/>
  <mergeCells count="5">
    <mergeCell ref="E2:E3"/>
    <mergeCell ref="F2:F4"/>
    <mergeCell ref="G2:G4"/>
    <mergeCell ref="H2:H4"/>
    <mergeCell ref="A1:H1"/>
  </mergeCells>
  <conditionalFormatting sqref="C2:D11">
    <cfRule type="cellIs" dxfId="5" priority="6" operator="equal">
      <formula>"Rossz"</formula>
    </cfRule>
    <cfRule type="cellIs" dxfId="4" priority="7" operator="equal">
      <formula>"Jó"</formula>
    </cfRule>
  </conditionalFormatting>
  <conditionalFormatting sqref="C13:D16">
    <cfRule type="cellIs" dxfId="3" priority="4" operator="equal">
      <formula>"Rossz"</formula>
    </cfRule>
    <cfRule type="cellIs" dxfId="2" priority="5" operator="equal">
      <formula>"Jó"</formula>
    </cfRule>
  </conditionalFormatting>
  <conditionalFormatting sqref="F2:H2 E5:H7 E10:H24 E26:H39 E41:H46">
    <cfRule type="cellIs" dxfId="1" priority="3" operator="equal">
      <formula>0</formula>
    </cfRule>
  </conditionalFormatting>
  <conditionalFormatting sqref="F8:H9 F25:H25 F40:H40 F47:H47"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feltételek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Palcsó Gergely</cp:lastModifiedBy>
  <cp:lastPrinted>2024-03-06T11:51:38Z</cp:lastPrinted>
  <dcterms:created xsi:type="dcterms:W3CDTF">2023-12-14T10:27:29Z</dcterms:created>
  <dcterms:modified xsi:type="dcterms:W3CDTF">2024-03-06T15:43:29Z</dcterms:modified>
</cp:coreProperties>
</file>